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\OneDrive - SKOV A S\Privat\Tippeklub\Odds koncept\"/>
    </mc:Choice>
  </mc:AlternateContent>
  <xr:revisionPtr revIDLastSave="240" documentId="8_{29EA3F0D-AA50-4147-AA6F-8E555453103E}" xr6:coauthVersionLast="44" xr6:coauthVersionMax="44" xr10:uidLastSave="{BF3EA5D8-5AEA-4230-A07F-E2E8BDA9F2BB}"/>
  <bookViews>
    <workbookView xWindow="-120" yWindow="-120" windowWidth="25440" windowHeight="15390" activeTab="1" xr2:uid="{52BFB439-4756-4287-9321-180B4B18EA66}"/>
  </bookViews>
  <sheets>
    <sheet name="H2H" sheetId="1" r:id="rId1"/>
    <sheet name="The New Odd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8" i="1" l="1"/>
  <c r="AG5" i="1"/>
  <c r="AG6" i="1" l="1"/>
  <c r="AG7" i="1"/>
  <c r="AG9" i="1"/>
  <c r="AG10" i="1"/>
  <c r="R14" i="2" l="1"/>
  <c r="Q10" i="2" l="1"/>
  <c r="Q9" i="2"/>
  <c r="Q8" i="2"/>
  <c r="Q7" i="2"/>
  <c r="Q6" i="2"/>
  <c r="Q5" i="2"/>
  <c r="AH18" i="1"/>
  <c r="R15" i="2"/>
  <c r="AH10" i="1"/>
  <c r="AH6" i="1"/>
  <c r="AH7" i="1"/>
  <c r="AH8" i="1"/>
  <c r="AH9" i="1"/>
  <c r="AH5" i="1"/>
  <c r="AH14" i="1" l="1"/>
  <c r="AH15" i="1" s="1"/>
</calcChain>
</file>

<file path=xl/sharedStrings.xml><?xml version="1.0" encoding="utf-8"?>
<sst xmlns="http://schemas.openxmlformats.org/spreadsheetml/2006/main" count="147" uniqueCount="93">
  <si>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</si>
  <si>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</si>
  <si>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</si>
  <si>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</si>
  <si>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</si>
  <si>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</si>
  <si>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</si>
  <si>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</si>
  <si>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</si>
  <si>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</si>
  <si>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</si>
  <si>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</si>
  <si>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</si>
  <si>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</si>
  <si>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</si>
  <si>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17</t>
  </si>
  <si>
    <t>Week 18</t>
  </si>
  <si>
    <t>P</t>
  </si>
  <si>
    <t>Nyggi</t>
  </si>
  <si>
    <t>Riisi</t>
  </si>
  <si>
    <t>Joe</t>
  </si>
  <si>
    <t>Lykke</t>
  </si>
  <si>
    <t>Store</t>
  </si>
  <si>
    <t>Palland</t>
  </si>
  <si>
    <t>Point</t>
  </si>
  <si>
    <t>Indspillet dkr.</t>
  </si>
  <si>
    <t>Placering</t>
  </si>
  <si>
    <t>Kampe spillet</t>
  </si>
  <si>
    <t>Hvad er H2H</t>
  </si>
  <si>
    <t>1. H2H er 1 ud af 2 odds koncepter i Tippeklubben</t>
  </si>
  <si>
    <t>2. Der spilles to, til tider 3, dyster pr. weekend jf. ovenstående matrix. Dog afbrudt af 4 fri-weekender</t>
  </si>
  <si>
    <t>3. Der spilles alle mod alle fordelt over 14 runder</t>
  </si>
  <si>
    <t>Hvordan spilles der</t>
  </si>
  <si>
    <t>1. A1 møder A2, B1 møder B2</t>
  </si>
  <si>
    <t>2. A1 anses som "hjemmehold" og spiller for 140 kr. A2 anses som "udehold" og spiller for 100 kr.</t>
  </si>
  <si>
    <t>3. Følgende spil accepteres:</t>
  </si>
  <si>
    <t xml:space="preserve">   3a. En singlekamp (f.eks. 140 / 100 kr på Chelsea)</t>
  </si>
  <si>
    <t xml:space="preserve">   3b. En kombination af to kampe (f.eks. 140 / 100 kr. på Chelsea og Liverpool)</t>
  </si>
  <si>
    <t>4. Alle gevinster tilfalder Tippeklubben</t>
  </si>
  <si>
    <t>5. Alle kampe skal, medmindre andet aftales, afvikles lørdag og/eller søndag</t>
  </si>
  <si>
    <t>6. Det placerede væddemål skal kun indmeldes til den af Spilansvarlig udpegede person senest fredag kl. 23:00. Vedkommende offentliggøre de spillede væddemål til de øvrige medlemmer hurtigst muligt efter deadline.</t>
  </si>
  <si>
    <t>7. Minimum odds for den spillede kupon er odds 2,00 og DNB væddemål accepteres ikke</t>
  </si>
  <si>
    <t>Hvem vinder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</si>
  <si>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</si>
  <si>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</si>
  <si>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2. Vinderen af H2H afgøres således</t>
  </si>
  <si>
    <t xml:space="preserve">   2a. Flest scorede point</t>
  </si>
  <si>
    <t xml:space="preserve">   2b. Total indspillede kroner</t>
  </si>
  <si>
    <t xml:space="preserve">   2c. Indbyrdes opgør, målt på antal point</t>
  </si>
  <si>
    <t xml:space="preserve">   2d. Indbyrdes opgør, målt på indspillede kroner</t>
  </si>
  <si>
    <t>Deadline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</si>
  <si>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</si>
  <si>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// Spilansvarlig</t>
  </si>
  <si>
    <t>Tippeklubben A/S</t>
  </si>
  <si>
    <t>Indskud</t>
  </si>
  <si>
    <t>Total gevinst</t>
  </si>
  <si>
    <t>Tilbagebetaling %</t>
  </si>
  <si>
    <t>Præmieudbetaling</t>
  </si>
  <si>
    <t>1. plads kr.</t>
  </si>
  <si>
    <t>Hvem vinder /hvem taber</t>
  </si>
  <si>
    <t>Bødestraf dkr.</t>
  </si>
  <si>
    <t>2. Ét medlem spiller, på skift og hver weekend, for 300 kr. - der spilles jf. ovenstående matrix. Vedkommende markeret med "farve" spiller og betaler og der spilles for samlet 300 kr.</t>
  </si>
  <si>
    <t>3. Man bestemmer selv odds, antal kampe, lige på og/eller system osv. Man bestemmer selv ALT.</t>
  </si>
  <si>
    <t>- Samlet gevinst 300 kr. eller mere = ingen bøde</t>
  </si>
  <si>
    <t>- Samlet gevinst 151-299 kr. = 50 kr. i bøde</t>
  </si>
  <si>
    <t>- Samlet gevinst 0-150 kr. = 100 kr. i bøde</t>
  </si>
  <si>
    <t>4/6 
170 kr., betales af kassen. Bøde 50 kr.</t>
  </si>
  <si>
    <t>Gevinstsum</t>
  </si>
  <si>
    <t xml:space="preserve">1. Størrelsen på den samlede gevinst for en given weekend noteres i skemaet herover. </t>
  </si>
  <si>
    <r>
      <t xml:space="preserve">2. Vinder er den, som har den største gevinstsum. Taber er den, som har den laveste gevinstsum. </t>
    </r>
    <r>
      <rPr>
        <sz val="10"/>
        <color rgb="FFFF0000"/>
        <rFont val="Arial"/>
        <family val="2"/>
      </rPr>
      <t>Hav dog altid for øje, at det i Tippeklubben A/S handler om at få penge i kassen!</t>
    </r>
  </si>
  <si>
    <t>Hvad er "The New Odds"? (TNO)</t>
  </si>
  <si>
    <t>1. TNO er 1 ud af 2 odds koncepter i Tippeklubben</t>
  </si>
  <si>
    <t>4. AL gevinst vundet ifm. TNO tilfalder klubkassen</t>
  </si>
  <si>
    <t>5. Følgende bødesystem benyttes ifm. TNO. Bøder betalt ifm. TNO tilfalder vinderne af Tips samt H2H. Der henvises her til vedtægterne</t>
  </si>
  <si>
    <t>3. Der udbetales ingen præmier fra klubkassen til vinderen af TNO. Taberen betaler dog 150 kr. til vinderen.</t>
  </si>
  <si>
    <t>4. Bødestraffen i TNO bruges til præmieudbetaling i hhv. tips (60%) og H2H (40%). Dog kan præmieudbetaling ikke overstige 1.000 kr. - dvs. 600 kr. til vinderen af Tips og 400 kr. til vinderen af H2H.</t>
  </si>
  <si>
    <t>Fri
weekend</t>
  </si>
  <si>
    <t>H2H Forår 2020 - Tippeklubben A/S</t>
  </si>
  <si>
    <t>8. februar</t>
  </si>
  <si>
    <t>"The New Odds" (TNO) Forår 2020 - Tippeklubben A/S</t>
  </si>
  <si>
    <t>2 ekstra point grundet 1. plads i træningsturnering</t>
  </si>
  <si>
    <t>1 ekstra point grundet 2. plads i træningsturnering</t>
  </si>
  <si>
    <t>Uge 20</t>
  </si>
  <si>
    <t>Uge 21</t>
  </si>
  <si>
    <t>Uge 22</t>
  </si>
  <si>
    <t>Uge 23</t>
  </si>
  <si>
    <t>Uge 24</t>
  </si>
  <si>
    <t>Uge 25</t>
  </si>
  <si>
    <t>Uge 26</t>
  </si>
  <si>
    <t>Uge 27</t>
  </si>
  <si>
    <t>4. juli</t>
  </si>
  <si>
    <t>Double runde!</t>
  </si>
  <si>
    <t>CHAMP!!!!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</si>
</sst>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5" xfId="0" applyFont="1" applyFill="1" applyBorder="1"/>
    <xf numFmtId="0" fontId="7" fillId="3" borderId="16" xfId="0" applyFont="1" applyFill="1" applyBorder="1"/>
    <xf numFmtId="0" fontId="7" fillId="0" borderId="1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0" xfId="0" applyFill="1" applyBorder="1"/>
    <xf numFmtId="0" fontId="0" fillId="3" borderId="15" xfId="0" applyFill="1" applyBorder="1"/>
    <xf numFmtId="0" fontId="0" fillId="3" borderId="16" xfId="0" applyFill="1" applyBorder="1"/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quotePrefix="1" applyFont="1"/>
    <xf numFmtId="0" fontId="0" fillId="0" borderId="18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9" fillId="0" borderId="0" xfId="0" applyFont="1" applyFill="1"/>
    <xf numFmtId="0" fontId="7" fillId="5" borderId="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3" fillId="0" borderId="0" xfId="0" applyFont="1" applyFill="1"/>
    <xf numFmtId="0" fontId="7" fillId="6" borderId="1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7" fillId="5" borderId="11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3" fillId="4" borderId="27" xfId="0" applyFont="1" applyFill="1" applyBorder="1" applyAlignment="1">
      <alignment horizontal="center" vertical="center" textRotation="255" wrapText="1"/>
    </xf>
    <xf numFmtId="0" fontId="3" fillId="4" borderId="15" xfId="0" applyFont="1" applyFill="1" applyBorder="1" applyAlignment="1">
      <alignment horizontal="center" vertical="center" textRotation="255" wrapText="1"/>
    </xf>
    <xf numFmtId="0" fontId="3" fillId="4" borderId="16" xfId="0" applyFont="1" applyFill="1" applyBorder="1" applyAlignment="1">
      <alignment horizontal="center" vertical="center" textRotation="255" wrapText="1"/>
    </xf>
    <xf numFmtId="0" fontId="3" fillId="0" borderId="0" xfId="0" applyFont="1" applyAlignment="1">
      <alignment horizontal="center"/>
    </xf>
    <xf numFmtId="0" fontId="7" fillId="4" borderId="21" xfId="0" applyFont="1" applyFill="1" applyBorder="1" applyAlignment="1">
      <alignment horizontal="center" vertical="center" textRotation="90" wrapText="1"/>
    </xf>
    <xf numFmtId="0" fontId="7" fillId="4" borderId="22" xfId="0" applyFont="1" applyFill="1" applyBorder="1" applyAlignment="1">
      <alignment horizontal="center" vertical="center" textRotation="90" wrapText="1"/>
    </xf>
    <xf numFmtId="0" fontId="7" fillId="4" borderId="23" xfId="0" applyFont="1" applyFill="1" applyBorder="1" applyAlignment="1">
      <alignment horizontal="center" vertical="center" textRotation="90" wrapText="1"/>
    </xf>
    <xf numFmtId="0" fontId="11" fillId="6" borderId="0" xfId="0" applyFont="1" applyFill="1"/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F7F4-1D72-4802-B50D-B811A7E311B2}">
  <dimension ref="A1:AL42"/>
  <sheetViews>
    <sheetView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AK5" sqref="AK5"/>
    </sheetView>
  </sheetViews>
  <sheetFormatPr defaultRowHeight="15" x14ac:dyDescent="0.25"/>
  <cols>
    <col min="2" max="2" width="7.5703125" bestFit="1" customWidth="1"/>
    <col min="3" max="3" width="2" customWidth="1"/>
    <col min="4" max="4" width="6.7109375" customWidth="1"/>
    <col min="5" max="5" width="2" customWidth="1"/>
    <col min="6" max="6" width="6.7109375" customWidth="1"/>
    <col min="7" max="7" width="2" customWidth="1"/>
    <col min="8" max="9" width="6.7109375" customWidth="1"/>
    <col min="10" max="10" width="2" customWidth="1"/>
    <col min="11" max="11" width="6.7109375" customWidth="1"/>
    <col min="12" max="12" width="2" customWidth="1"/>
    <col min="13" max="14" width="6.7109375" customWidth="1"/>
    <col min="15" max="15" width="2" customWidth="1"/>
    <col min="16" max="16" width="6.7109375" customWidth="1"/>
    <col min="17" max="17" width="2" customWidth="1"/>
    <col min="18" max="18" width="7.7109375" customWidth="1"/>
    <col min="19" max="19" width="2" customWidth="1"/>
    <col min="20" max="20" width="7.7109375" customWidth="1"/>
    <col min="21" max="21" width="2" customWidth="1"/>
    <col min="22" max="22" width="7.7109375" customWidth="1"/>
    <col min="23" max="23" width="2" customWidth="1"/>
    <col min="24" max="24" width="7.7109375" customWidth="1"/>
    <col min="25" max="25" width="2" customWidth="1"/>
    <col min="26" max="26" width="7.7109375" customWidth="1"/>
    <col min="27" max="27" width="2" customWidth="1"/>
    <col min="28" max="28" width="7.7109375" customWidth="1"/>
    <col min="29" max="29" width="2" customWidth="1"/>
    <col min="30" max="30" width="9.28515625" customWidth="1"/>
    <col min="31" max="31" width="2" customWidth="1"/>
    <col min="32" max="32" width="9.140625" customWidth="1"/>
    <col min="33" max="33" width="16.140625" bestFit="1" customWidth="1"/>
    <col min="34" max="34" width="12" bestFit="1" customWidth="1"/>
    <col min="35" max="35" width="8.42578125" bestFit="1" customWidth="1"/>
    <col min="36" max="36" width="11.7109375" bestFit="1" customWidth="1"/>
    <col min="37" max="37" width="11.85546875" customWidth="1"/>
  </cols>
  <sheetData>
    <row r="1" spans="1:38" x14ac:dyDescent="0.25">
      <c r="A1" s="2" t="s">
        <v>77</v>
      </c>
      <c r="AB1" s="81" t="s">
        <v>91</v>
      </c>
      <c r="AC1" s="81"/>
      <c r="AD1" s="81"/>
      <c r="AE1" s="81"/>
    </row>
    <row r="2" spans="1:38" x14ac:dyDescent="0.25">
      <c r="B2" s="45" t="s">
        <v>78</v>
      </c>
      <c r="AB2" s="85" t="s">
        <v>90</v>
      </c>
      <c r="AC2" s="85"/>
      <c r="AD2" s="85"/>
      <c r="AE2" s="85"/>
    </row>
    <row r="3" spans="1:38" ht="15.75" thickBot="1" x14ac:dyDescent="0.3">
      <c r="B3" s="45"/>
      <c r="N3" s="45" t="s">
        <v>82</v>
      </c>
      <c r="O3" s="45"/>
      <c r="P3" s="45" t="s">
        <v>83</v>
      </c>
      <c r="Q3" s="45"/>
      <c r="R3" s="45" t="s">
        <v>84</v>
      </c>
      <c r="S3" s="45"/>
      <c r="T3" s="45" t="s">
        <v>85</v>
      </c>
      <c r="U3" s="45"/>
      <c r="V3" s="45" t="s">
        <v>86</v>
      </c>
      <c r="X3" s="45" t="s">
        <v>87</v>
      </c>
      <c r="Z3" s="45" t="s">
        <v>88</v>
      </c>
      <c r="AB3" s="45" t="s">
        <v>89</v>
      </c>
      <c r="AD3" s="45" t="s">
        <v>89</v>
      </c>
    </row>
    <row r="4" spans="1:38" ht="15.75" thickBot="1" x14ac:dyDescent="0.3">
      <c r="A4" s="10"/>
      <c r="B4" s="18" t="s">
        <v>0</v>
      </c>
      <c r="C4" s="19" t="s">
        <v>17</v>
      </c>
      <c r="D4" s="18" t="s">
        <v>1</v>
      </c>
      <c r="E4" s="19" t="s">
        <v>17</v>
      </c>
      <c r="F4" s="18" t="s">
        <v>2</v>
      </c>
      <c r="G4" s="19" t="s">
        <v>17</v>
      </c>
      <c r="H4" s="20" t="s">
        <v>3</v>
      </c>
      <c r="I4" s="18" t="s">
        <v>4</v>
      </c>
      <c r="J4" s="19" t="s">
        <v>17</v>
      </c>
      <c r="K4" s="18" t="s">
        <v>5</v>
      </c>
      <c r="L4" s="68" t="s">
        <v>17</v>
      </c>
      <c r="M4" s="20" t="s">
        <v>6</v>
      </c>
      <c r="N4" s="18" t="s">
        <v>7</v>
      </c>
      <c r="O4" s="19" t="s">
        <v>17</v>
      </c>
      <c r="P4" s="18" t="s">
        <v>8</v>
      </c>
      <c r="Q4" s="19" t="s">
        <v>17</v>
      </c>
      <c r="R4" s="18" t="s">
        <v>9</v>
      </c>
      <c r="S4" s="19" t="s">
        <v>17</v>
      </c>
      <c r="T4" s="18" t="s">
        <v>10</v>
      </c>
      <c r="U4" s="19" t="s">
        <v>17</v>
      </c>
      <c r="V4" s="18" t="s">
        <v>11</v>
      </c>
      <c r="W4" s="19" t="s">
        <v>17</v>
      </c>
      <c r="X4" s="18" t="s">
        <v>13</v>
      </c>
      <c r="Y4" s="19" t="s">
        <v>17</v>
      </c>
      <c r="Z4" s="18" t="s">
        <v>14</v>
      </c>
      <c r="AA4" s="19" t="s">
        <v>17</v>
      </c>
      <c r="AB4" s="18" t="s">
        <v>15</v>
      </c>
      <c r="AC4" s="19" t="s">
        <v>17</v>
      </c>
      <c r="AD4" s="18" t="s">
        <v>16</v>
      </c>
      <c r="AE4" s="19" t="s">
        <v>17</v>
      </c>
      <c r="AG4" s="18" t="s">
        <v>24</v>
      </c>
      <c r="AH4" s="26" t="s">
        <v>25</v>
      </c>
      <c r="AI4" s="26" t="s">
        <v>26</v>
      </c>
      <c r="AJ4" s="19" t="s">
        <v>27</v>
      </c>
    </row>
    <row r="5" spans="1:38" ht="15" customHeight="1" x14ac:dyDescent="0.25">
      <c r="A5" s="21" t="s">
        <v>18</v>
      </c>
      <c r="B5" s="58"/>
      <c r="C5" s="52"/>
      <c r="D5" s="70">
        <v>0</v>
      </c>
      <c r="E5" s="52">
        <v>0</v>
      </c>
      <c r="F5" s="73">
        <v>242</v>
      </c>
      <c r="G5" s="52">
        <v>3</v>
      </c>
      <c r="H5" s="82" t="s">
        <v>76</v>
      </c>
      <c r="I5" s="58"/>
      <c r="J5" s="52"/>
      <c r="K5" s="73">
        <v>318</v>
      </c>
      <c r="L5" s="67">
        <v>3</v>
      </c>
      <c r="M5" s="82" t="s">
        <v>76</v>
      </c>
      <c r="N5" s="80">
        <v>0</v>
      </c>
      <c r="O5" s="52">
        <v>0</v>
      </c>
      <c r="P5" s="80">
        <v>0</v>
      </c>
      <c r="Q5" s="52">
        <v>0</v>
      </c>
      <c r="R5" s="58"/>
      <c r="S5" s="52"/>
      <c r="T5" s="80">
        <v>0</v>
      </c>
      <c r="U5" s="52">
        <v>0</v>
      </c>
      <c r="V5" s="80">
        <v>0</v>
      </c>
      <c r="W5" s="52">
        <v>0</v>
      </c>
      <c r="X5" s="58"/>
      <c r="Y5" s="52"/>
      <c r="Z5" s="80">
        <v>0</v>
      </c>
      <c r="AA5" s="52">
        <v>0</v>
      </c>
      <c r="AB5" s="73">
        <v>415</v>
      </c>
      <c r="AC5" s="52">
        <v>3</v>
      </c>
      <c r="AD5" s="73">
        <v>467</v>
      </c>
      <c r="AE5" s="52">
        <v>3</v>
      </c>
      <c r="AG5" s="13">
        <f>SUM(C5,E5,G5,J5,L5,O5,Q5,S5,U5,W5,Y5,AA5,AC5,AE5)+2</f>
        <v>14</v>
      </c>
      <c r="AH5" s="25">
        <f t="shared" ref="AH5:AH10" si="0">SUM(B5,D5,F5,I5,K5,N5,P5,R5,T5,V5,X5,Z5,AB5,AD5,)</f>
        <v>1442</v>
      </c>
      <c r="AI5" s="25">
        <v>1</v>
      </c>
      <c r="AJ5" s="17">
        <v>10</v>
      </c>
      <c r="AK5" s="89" t="s">
        <v>92</v>
      </c>
      <c r="AL5" s="72" t="s">
        <v>80</v>
      </c>
    </row>
    <row r="6" spans="1:38" x14ac:dyDescent="0.25">
      <c r="A6" s="22" t="s">
        <v>19</v>
      </c>
      <c r="B6" s="70">
        <v>0</v>
      </c>
      <c r="C6" s="53">
        <v>0</v>
      </c>
      <c r="D6" s="70">
        <v>0</v>
      </c>
      <c r="E6" s="53">
        <v>0</v>
      </c>
      <c r="F6" s="59"/>
      <c r="G6" s="53"/>
      <c r="H6" s="83"/>
      <c r="I6" s="70">
        <v>0</v>
      </c>
      <c r="J6" s="53">
        <v>0</v>
      </c>
      <c r="K6" s="70">
        <v>0</v>
      </c>
      <c r="L6" s="65">
        <v>0</v>
      </c>
      <c r="M6" s="83"/>
      <c r="N6" s="59"/>
      <c r="O6" s="53"/>
      <c r="P6" s="74">
        <v>330</v>
      </c>
      <c r="Q6" s="53">
        <v>3</v>
      </c>
      <c r="R6" s="70">
        <v>0</v>
      </c>
      <c r="S6" s="53">
        <v>0</v>
      </c>
      <c r="T6" s="70">
        <v>0</v>
      </c>
      <c r="U6" s="53">
        <v>0</v>
      </c>
      <c r="V6" s="59"/>
      <c r="W6" s="53"/>
      <c r="X6" s="74">
        <v>200</v>
      </c>
      <c r="Y6" s="53">
        <v>3</v>
      </c>
      <c r="Z6" s="74">
        <v>235</v>
      </c>
      <c r="AA6" s="53">
        <v>3</v>
      </c>
      <c r="AB6" s="59"/>
      <c r="AC6" s="53"/>
      <c r="AD6" s="70">
        <v>0</v>
      </c>
      <c r="AE6" s="53">
        <v>0</v>
      </c>
      <c r="AG6" s="13">
        <f>SUM(C6,E6,G6,J6,L6,O6,Q6,S6,U6,W6,Y6,AA6,AC6,AE6)</f>
        <v>9</v>
      </c>
      <c r="AH6" s="11">
        <f t="shared" si="0"/>
        <v>765</v>
      </c>
      <c r="AI6" s="11">
        <v>3</v>
      </c>
      <c r="AJ6" s="14">
        <v>10</v>
      </c>
    </row>
    <row r="7" spans="1:38" x14ac:dyDescent="0.25">
      <c r="A7" s="22" t="s">
        <v>20</v>
      </c>
      <c r="B7" s="70">
        <v>0</v>
      </c>
      <c r="C7" s="53">
        <v>0</v>
      </c>
      <c r="D7" s="70">
        <v>0</v>
      </c>
      <c r="E7" s="53">
        <v>0</v>
      </c>
      <c r="F7" s="59"/>
      <c r="G7" s="53"/>
      <c r="H7" s="83"/>
      <c r="I7" s="74">
        <v>308</v>
      </c>
      <c r="J7" s="53">
        <v>3</v>
      </c>
      <c r="K7" s="70">
        <v>0</v>
      </c>
      <c r="L7" s="65">
        <v>0</v>
      </c>
      <c r="M7" s="83"/>
      <c r="N7" s="59"/>
      <c r="O7" s="53"/>
      <c r="P7" s="70">
        <v>0</v>
      </c>
      <c r="Q7" s="53">
        <v>0</v>
      </c>
      <c r="R7" s="70">
        <v>0</v>
      </c>
      <c r="S7" s="53">
        <v>0</v>
      </c>
      <c r="T7" s="74">
        <v>308</v>
      </c>
      <c r="U7" s="53">
        <v>3</v>
      </c>
      <c r="V7" s="59"/>
      <c r="W7" s="53"/>
      <c r="X7" s="70">
        <v>0</v>
      </c>
      <c r="Y7" s="53">
        <v>0</v>
      </c>
      <c r="Z7" s="70">
        <v>0</v>
      </c>
      <c r="AA7" s="53">
        <v>0</v>
      </c>
      <c r="AB7" s="59"/>
      <c r="AC7" s="53"/>
      <c r="AD7" s="70">
        <v>0</v>
      </c>
      <c r="AE7" s="53">
        <v>0</v>
      </c>
      <c r="AG7" s="13">
        <f>SUM(C7,E7,G7,J7,L7,O7,Q7,S7,U7,W7,Y7,AA7,AC7,AE7)</f>
        <v>6</v>
      </c>
      <c r="AH7" s="11">
        <f t="shared" si="0"/>
        <v>616</v>
      </c>
      <c r="AI7" s="11">
        <v>4</v>
      </c>
      <c r="AJ7" s="14">
        <v>10</v>
      </c>
    </row>
    <row r="8" spans="1:38" x14ac:dyDescent="0.25">
      <c r="A8" s="22" t="s">
        <v>21</v>
      </c>
      <c r="B8" s="59"/>
      <c r="C8" s="53"/>
      <c r="D8" s="70">
        <v>0</v>
      </c>
      <c r="E8" s="53">
        <v>0</v>
      </c>
      <c r="F8" s="70">
        <v>0</v>
      </c>
      <c r="G8" s="53">
        <v>0</v>
      </c>
      <c r="H8" s="83"/>
      <c r="I8" s="59"/>
      <c r="J8" s="53"/>
      <c r="K8" s="70">
        <v>0</v>
      </c>
      <c r="L8" s="65">
        <v>0</v>
      </c>
      <c r="M8" s="83"/>
      <c r="N8" s="70">
        <v>0</v>
      </c>
      <c r="O8" s="53">
        <v>0</v>
      </c>
      <c r="P8" s="70">
        <v>0</v>
      </c>
      <c r="Q8" s="53">
        <v>0</v>
      </c>
      <c r="R8" s="59"/>
      <c r="S8" s="53"/>
      <c r="T8" s="70">
        <v>0</v>
      </c>
      <c r="U8" s="53">
        <v>0</v>
      </c>
      <c r="V8" s="70">
        <v>0</v>
      </c>
      <c r="W8" s="53">
        <v>0</v>
      </c>
      <c r="X8" s="59"/>
      <c r="Y8" s="53"/>
      <c r="Z8" s="70">
        <v>0</v>
      </c>
      <c r="AA8" s="53">
        <v>0</v>
      </c>
      <c r="AB8" s="70">
        <v>0</v>
      </c>
      <c r="AC8" s="53">
        <v>0</v>
      </c>
      <c r="AD8" s="74">
        <v>304</v>
      </c>
      <c r="AE8" s="53">
        <v>1</v>
      </c>
      <c r="AG8" s="13">
        <f>SUM(C8,E8,G8,J8,L8,O8,Q8,S8,U8,W8,Y8,AA8,AC8,AE8)+1</f>
        <v>2</v>
      </c>
      <c r="AH8" s="57">
        <f t="shared" si="0"/>
        <v>304</v>
      </c>
      <c r="AI8" s="57">
        <v>6</v>
      </c>
      <c r="AJ8" s="53">
        <v>10</v>
      </c>
      <c r="AK8" s="72"/>
      <c r="AL8" s="72" t="s">
        <v>81</v>
      </c>
    </row>
    <row r="9" spans="1:38" x14ac:dyDescent="0.25">
      <c r="A9" s="22" t="s">
        <v>22</v>
      </c>
      <c r="B9" s="70">
        <v>0</v>
      </c>
      <c r="C9" s="53">
        <v>0</v>
      </c>
      <c r="D9" s="59"/>
      <c r="E9" s="53"/>
      <c r="F9" s="74">
        <v>210</v>
      </c>
      <c r="G9" s="53">
        <v>3</v>
      </c>
      <c r="H9" s="83"/>
      <c r="I9" s="70">
        <v>0</v>
      </c>
      <c r="J9" s="53">
        <v>0</v>
      </c>
      <c r="K9" s="59"/>
      <c r="L9" s="65"/>
      <c r="M9" s="83"/>
      <c r="N9" s="70">
        <v>0</v>
      </c>
      <c r="O9" s="53">
        <v>0</v>
      </c>
      <c r="P9" s="70">
        <v>0</v>
      </c>
      <c r="Q9" s="53">
        <v>0</v>
      </c>
      <c r="R9" s="70">
        <v>0</v>
      </c>
      <c r="S9" s="53">
        <v>0</v>
      </c>
      <c r="T9" s="59"/>
      <c r="U9" s="53"/>
      <c r="V9" s="70">
        <v>0</v>
      </c>
      <c r="W9" s="53">
        <v>0</v>
      </c>
      <c r="X9" s="70">
        <v>0</v>
      </c>
      <c r="Y9" s="53">
        <v>0</v>
      </c>
      <c r="Z9" s="59"/>
      <c r="AA9" s="53"/>
      <c r="AB9" s="70">
        <v>0</v>
      </c>
      <c r="AC9" s="53">
        <v>0</v>
      </c>
      <c r="AD9" s="70">
        <v>0</v>
      </c>
      <c r="AE9" s="53">
        <v>0</v>
      </c>
      <c r="AG9" s="13">
        <f>SUM(C9,E9,G9,J9,L9,O9,Q9,S9,U9,W9,Y9,AA9,AC9,AE9)</f>
        <v>3</v>
      </c>
      <c r="AH9" s="11">
        <f t="shared" si="0"/>
        <v>210</v>
      </c>
      <c r="AI9" s="11">
        <v>5</v>
      </c>
      <c r="AJ9" s="14">
        <v>10</v>
      </c>
      <c r="AK9" s="69"/>
    </row>
    <row r="10" spans="1:38" ht="15.75" thickBot="1" x14ac:dyDescent="0.3">
      <c r="A10" s="23" t="s">
        <v>23</v>
      </c>
      <c r="B10" s="71">
        <v>0</v>
      </c>
      <c r="C10" s="54">
        <v>0</v>
      </c>
      <c r="D10" s="60"/>
      <c r="E10" s="54"/>
      <c r="F10" s="75">
        <v>287</v>
      </c>
      <c r="G10" s="54">
        <v>3</v>
      </c>
      <c r="H10" s="84"/>
      <c r="I10" s="71">
        <v>0</v>
      </c>
      <c r="J10" s="54">
        <v>0</v>
      </c>
      <c r="K10" s="60"/>
      <c r="L10" s="66"/>
      <c r="M10" s="84"/>
      <c r="N10" s="71">
        <v>0</v>
      </c>
      <c r="O10" s="54">
        <v>0</v>
      </c>
      <c r="P10" s="71">
        <v>0</v>
      </c>
      <c r="Q10" s="54">
        <v>0</v>
      </c>
      <c r="R10" s="71">
        <v>0</v>
      </c>
      <c r="S10" s="54">
        <v>0</v>
      </c>
      <c r="T10" s="60"/>
      <c r="U10" s="54"/>
      <c r="V10" s="71">
        <v>0</v>
      </c>
      <c r="W10" s="54">
        <v>0</v>
      </c>
      <c r="X10" s="75">
        <v>308</v>
      </c>
      <c r="Y10" s="54">
        <v>3</v>
      </c>
      <c r="Z10" s="60"/>
      <c r="AA10" s="54"/>
      <c r="AB10" s="75">
        <v>476</v>
      </c>
      <c r="AC10" s="54">
        <v>3</v>
      </c>
      <c r="AD10" s="71">
        <v>0</v>
      </c>
      <c r="AE10" s="54">
        <v>0</v>
      </c>
      <c r="AG10" s="15">
        <f>SUM(C10,E10,G10,J10,L10,O10,Q10,S10,U10,W10,Y10,AA10,AC10,AE10)</f>
        <v>9</v>
      </c>
      <c r="AH10" s="24">
        <f t="shared" si="0"/>
        <v>1071</v>
      </c>
      <c r="AI10" s="24">
        <v>2</v>
      </c>
      <c r="AJ10" s="16">
        <v>10</v>
      </c>
    </row>
    <row r="11" spans="1:38" x14ac:dyDescent="0.25">
      <c r="AG11" s="10"/>
      <c r="AH11" s="10"/>
      <c r="AI11" s="10"/>
      <c r="AJ11" s="10"/>
    </row>
    <row r="12" spans="1:38" x14ac:dyDescent="0.25">
      <c r="AG12" s="10"/>
      <c r="AH12" s="10"/>
      <c r="AI12" s="10"/>
      <c r="AJ12" s="10"/>
    </row>
    <row r="13" spans="1:38" x14ac:dyDescent="0.25">
      <c r="A13" s="3" t="s">
        <v>28</v>
      </c>
      <c r="B13" s="4"/>
      <c r="C13" s="4"/>
      <c r="D13" s="4"/>
      <c r="E13" s="4"/>
      <c r="F13" s="4"/>
      <c r="G13" s="4"/>
      <c r="AG13" s="8" t="s">
        <v>54</v>
      </c>
      <c r="AH13" s="12">
        <v>7200</v>
      </c>
      <c r="AI13" s="10"/>
      <c r="AJ13" s="10"/>
    </row>
    <row r="14" spans="1:38" x14ac:dyDescent="0.25">
      <c r="A14" s="4" t="s">
        <v>29</v>
      </c>
      <c r="B14" s="4"/>
      <c r="C14" s="4"/>
      <c r="D14" s="4"/>
      <c r="E14" s="4"/>
      <c r="F14" s="4"/>
      <c r="G14" s="4"/>
      <c r="AG14" s="8" t="s">
        <v>55</v>
      </c>
      <c r="AH14" s="12">
        <f>SUM(AH5:AH10)</f>
        <v>4408</v>
      </c>
      <c r="AI14" s="10"/>
      <c r="AJ14" s="10"/>
    </row>
    <row r="15" spans="1:38" x14ac:dyDescent="0.25">
      <c r="A15" s="4" t="s">
        <v>30</v>
      </c>
      <c r="B15" s="4"/>
      <c r="C15" s="4"/>
      <c r="D15" s="4"/>
      <c r="E15" s="4"/>
      <c r="F15" s="4"/>
      <c r="G15" s="4"/>
      <c r="AG15" s="8" t="s">
        <v>56</v>
      </c>
      <c r="AH15" s="49">
        <f>AH14/AH13*100</f>
        <v>61.222222222222221</v>
      </c>
      <c r="AI15" s="10"/>
      <c r="AJ15" s="10"/>
    </row>
    <row r="16" spans="1:38" x14ac:dyDescent="0.25">
      <c r="A16" s="4" t="s">
        <v>31</v>
      </c>
      <c r="B16" s="4"/>
      <c r="C16" s="4"/>
      <c r="D16" s="4"/>
      <c r="E16" s="4"/>
      <c r="F16" s="4"/>
      <c r="G16" s="4"/>
      <c r="AG16" s="8"/>
      <c r="AH16" s="10"/>
      <c r="AI16" s="10"/>
      <c r="AJ16" s="10"/>
    </row>
    <row r="17" spans="1:36" x14ac:dyDescent="0.25">
      <c r="A17" s="4"/>
      <c r="B17" s="4"/>
      <c r="C17" s="4"/>
      <c r="D17" s="4"/>
      <c r="E17" s="4"/>
      <c r="F17" s="4"/>
      <c r="G17" s="4"/>
      <c r="AG17" s="8" t="s">
        <v>57</v>
      </c>
      <c r="AH17" s="10"/>
      <c r="AI17" s="10"/>
      <c r="AJ17" s="10"/>
    </row>
    <row r="18" spans="1:36" x14ac:dyDescent="0.25">
      <c r="A18" s="3" t="s">
        <v>32</v>
      </c>
      <c r="B18" s="4"/>
      <c r="C18" s="4"/>
      <c r="D18" s="4"/>
      <c r="E18" s="4"/>
      <c r="F18" s="4"/>
      <c r="G18" s="4"/>
      <c r="AG18" s="8" t="s">
        <v>58</v>
      </c>
      <c r="AH18" s="12">
        <f>SUM('The New Odds'!S5:S10)*0.4</f>
        <v>320</v>
      </c>
      <c r="AI18" s="10"/>
      <c r="AJ18" s="10"/>
    </row>
    <row r="19" spans="1:36" x14ac:dyDescent="0.25">
      <c r="A19" s="4" t="s">
        <v>33</v>
      </c>
      <c r="B19" s="4"/>
      <c r="C19" s="4"/>
      <c r="D19" s="4"/>
      <c r="E19" s="4"/>
      <c r="F19" s="4"/>
      <c r="G19" s="4"/>
    </row>
    <row r="20" spans="1:36" x14ac:dyDescent="0.25">
      <c r="A20" s="4" t="s">
        <v>34</v>
      </c>
      <c r="B20" s="4"/>
      <c r="C20" s="4"/>
      <c r="D20" s="4"/>
      <c r="E20" s="4"/>
      <c r="F20" s="4"/>
      <c r="G20" s="4"/>
    </row>
    <row r="21" spans="1:36" x14ac:dyDescent="0.25">
      <c r="A21" s="4" t="s">
        <v>35</v>
      </c>
      <c r="B21" s="4"/>
      <c r="C21" s="4"/>
      <c r="D21" s="4"/>
      <c r="E21" s="4"/>
      <c r="F21" s="4"/>
      <c r="G21" s="4"/>
    </row>
    <row r="22" spans="1:36" x14ac:dyDescent="0.25">
      <c r="A22" s="4" t="s">
        <v>36</v>
      </c>
      <c r="B22" s="4"/>
      <c r="C22" s="4"/>
      <c r="D22" s="4"/>
      <c r="E22" s="4"/>
      <c r="F22" s="4"/>
      <c r="G22" s="4"/>
    </row>
    <row r="23" spans="1:36" x14ac:dyDescent="0.25">
      <c r="A23" s="4" t="s">
        <v>37</v>
      </c>
      <c r="B23" s="4"/>
      <c r="C23" s="4"/>
      <c r="D23" s="4"/>
      <c r="E23" s="4"/>
      <c r="F23" s="4"/>
      <c r="G23" s="4"/>
    </row>
    <row r="24" spans="1:36" x14ac:dyDescent="0.25">
      <c r="A24" s="4" t="s">
        <v>38</v>
      </c>
      <c r="B24" s="4"/>
      <c r="C24" s="4"/>
      <c r="D24" s="4"/>
      <c r="E24" s="4"/>
      <c r="F24" s="4"/>
      <c r="G24" s="4"/>
    </row>
    <row r="25" spans="1:36" x14ac:dyDescent="0.25">
      <c r="A25" s="4" t="s">
        <v>39</v>
      </c>
      <c r="B25" s="4"/>
      <c r="C25" s="4"/>
      <c r="D25" s="4"/>
      <c r="E25" s="4"/>
      <c r="F25" s="4"/>
      <c r="G25" s="4"/>
    </row>
    <row r="26" spans="1:36" x14ac:dyDescent="0.25">
      <c r="A26" s="4" t="s">
        <v>40</v>
      </c>
      <c r="B26" s="4"/>
      <c r="C26" s="4"/>
      <c r="D26" s="4"/>
      <c r="E26" s="4"/>
      <c r="F26" s="4"/>
      <c r="G26" s="4"/>
    </row>
    <row r="27" spans="1:36" x14ac:dyDescent="0.25">
      <c r="A27" s="4" t="s">
        <v>41</v>
      </c>
      <c r="B27" s="4"/>
      <c r="C27" s="4"/>
      <c r="D27" s="4"/>
      <c r="E27" s="4"/>
      <c r="F27" s="4"/>
      <c r="G27" s="4"/>
    </row>
    <row r="28" spans="1:36" x14ac:dyDescent="0.25">
      <c r="A28" s="4"/>
      <c r="B28" s="4"/>
      <c r="C28" s="4"/>
      <c r="D28" s="4"/>
      <c r="E28" s="4"/>
      <c r="F28" s="4"/>
      <c r="G28" s="4"/>
    </row>
    <row r="29" spans="1:36" x14ac:dyDescent="0.25">
      <c r="A29" s="3" t="s">
        <v>42</v>
      </c>
      <c r="B29" s="4"/>
      <c r="C29" s="4"/>
      <c r="D29" s="4"/>
      <c r="E29" s="4"/>
      <c r="F29" s="4"/>
      <c r="G29" s="4"/>
    </row>
    <row r="30" spans="1:36" x14ac:dyDescent="0.25">
      <c r="A30" s="4" t="s">
        <v>43</v>
      </c>
      <c r="B30" s="4"/>
      <c r="C30" s="4"/>
      <c r="D30" s="4"/>
      <c r="E30" s="4"/>
      <c r="F30" s="4"/>
      <c r="G30" s="4"/>
    </row>
    <row r="31" spans="1:36" x14ac:dyDescent="0.25">
      <c r="A31" s="4" t="s">
        <v>44</v>
      </c>
      <c r="B31" s="4"/>
      <c r="C31" s="4"/>
      <c r="D31" s="4"/>
      <c r="E31" s="4"/>
      <c r="F31" s="4"/>
      <c r="G31" s="4"/>
    </row>
    <row r="32" spans="1:36" x14ac:dyDescent="0.25">
      <c r="A32" s="4" t="s">
        <v>45</v>
      </c>
      <c r="B32" s="4"/>
      <c r="C32" s="4"/>
      <c r="D32" s="4"/>
      <c r="E32" s="4"/>
      <c r="F32" s="4"/>
      <c r="G32" s="4"/>
    </row>
    <row r="33" spans="1:7" x14ac:dyDescent="0.25">
      <c r="A33" s="4" t="s">
        <v>46</v>
      </c>
      <c r="B33" s="4"/>
      <c r="C33" s="4"/>
      <c r="D33" s="4"/>
      <c r="E33" s="4"/>
      <c r="F33" s="4"/>
      <c r="G33" s="4"/>
    </row>
    <row r="34" spans="1:7" x14ac:dyDescent="0.25">
      <c r="A34" s="4" t="s">
        <v>47</v>
      </c>
      <c r="B34" s="4"/>
      <c r="C34" s="4"/>
      <c r="D34" s="4"/>
      <c r="E34" s="4"/>
      <c r="F34" s="4"/>
      <c r="G34" s="4"/>
    </row>
    <row r="35" spans="1:7" x14ac:dyDescent="0.25">
      <c r="A35" s="4" t="s">
        <v>48</v>
      </c>
      <c r="B35" s="4"/>
      <c r="C35" s="4"/>
      <c r="D35" s="4"/>
      <c r="E35" s="4"/>
      <c r="F35" s="4"/>
      <c r="G35" s="4"/>
    </row>
    <row r="36" spans="1:7" x14ac:dyDescent="0.25">
      <c r="A36" s="4" t="s">
        <v>49</v>
      </c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3" t="s">
        <v>50</v>
      </c>
      <c r="B38" s="4"/>
      <c r="C38" s="4"/>
      <c r="D38" s="4"/>
      <c r="E38" s="4"/>
      <c r="F38" s="4"/>
      <c r="G38" s="4"/>
    </row>
    <row r="39" spans="1:7" x14ac:dyDescent="0.25">
      <c r="A39" s="4" t="s">
        <v>51</v>
      </c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 t="s">
        <v>52</v>
      </c>
      <c r="B41" s="5"/>
      <c r="C41" s="5"/>
      <c r="D41" s="5"/>
      <c r="E41" s="5"/>
      <c r="F41" s="5"/>
      <c r="G41" s="5"/>
    </row>
    <row r="42" spans="1:7" x14ac:dyDescent="0.25">
      <c r="A42" s="4" t="s">
        <v>53</v>
      </c>
      <c r="B42" s="6"/>
      <c r="C42" s="6"/>
      <c r="D42" s="6"/>
      <c r="E42" s="6"/>
      <c r="F42" s="6"/>
      <c r="G42" s="6"/>
    </row>
  </sheetData>
  <mergeCells count="4">
    <mergeCell ref="AB1:AE1"/>
    <mergeCell ref="H5:H10"/>
    <mergeCell ref="M5:M10"/>
    <mergeCell ref="AB2:AE2"/>
  </mergeCells>
  <conditionalFormatting sqref="AH15">
    <cfRule type="cellIs" dxfId="3" priority="1" operator="lessThan">
      <formula>100</formula>
    </cfRule>
    <cfRule type="cellIs" dxfId="2" priority="2" operator="greaterThanOrEqual">
      <formula>100</formula>
    </cfRule>
  </conditionalFormatting>
  <pageMargins left="0.7" right="0.7" top="0.75" bottom="0.75" header="0.3" footer="0.3"/>
  <pageSetup paperSize="9" orientation="portrait" r:id="rId1"/>
  <ignoredErrors>
    <ignoredError sqref="AG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43025-EC21-4D50-9C16-103C5A0D6705}">
  <dimension ref="A1:T3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13" sqref="O13"/>
    </sheetView>
  </sheetViews>
  <sheetFormatPr defaultRowHeight="15" x14ac:dyDescent="0.25"/>
  <cols>
    <col min="6" max="6" width="9.140625" customWidth="1"/>
    <col min="17" max="17" width="15.7109375" bestFit="1" customWidth="1"/>
    <col min="19" max="19" width="13.5703125" bestFit="1" customWidth="1"/>
    <col min="20" max="20" width="11.140625" bestFit="1" customWidth="1"/>
  </cols>
  <sheetData>
    <row r="1" spans="1:20" x14ac:dyDescent="0.25">
      <c r="A1" s="2" t="s">
        <v>79</v>
      </c>
    </row>
    <row r="2" spans="1:20" x14ac:dyDescent="0.25">
      <c r="B2" s="45" t="s">
        <v>78</v>
      </c>
      <c r="O2" s="45" t="s">
        <v>90</v>
      </c>
    </row>
    <row r="3" spans="1:20" ht="15.75" thickBot="1" x14ac:dyDescent="0.3">
      <c r="B3" s="45"/>
      <c r="C3" s="45"/>
      <c r="D3" s="45"/>
      <c r="E3" s="45"/>
      <c r="F3" s="45"/>
      <c r="G3" s="45"/>
      <c r="H3" s="45" t="s">
        <v>82</v>
      </c>
      <c r="I3" s="45" t="s">
        <v>83</v>
      </c>
      <c r="J3" s="45" t="s">
        <v>84</v>
      </c>
      <c r="K3" s="45" t="s">
        <v>85</v>
      </c>
      <c r="L3" s="45" t="s">
        <v>86</v>
      </c>
      <c r="M3" s="45" t="s">
        <v>87</v>
      </c>
      <c r="N3" s="45" t="s">
        <v>88</v>
      </c>
      <c r="O3" s="45" t="s">
        <v>89</v>
      </c>
    </row>
    <row r="4" spans="1:20" ht="15.75" thickBot="1" x14ac:dyDescent="0.3">
      <c r="B4" s="27" t="s">
        <v>0</v>
      </c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9" t="s">
        <v>13</v>
      </c>
      <c r="Q4" s="27" t="s">
        <v>67</v>
      </c>
      <c r="R4" s="28" t="s">
        <v>26</v>
      </c>
      <c r="S4" s="29" t="s">
        <v>60</v>
      </c>
    </row>
    <row r="5" spans="1:20" ht="15" customHeight="1" x14ac:dyDescent="0.25">
      <c r="A5" s="30" t="s">
        <v>18</v>
      </c>
      <c r="B5" s="33"/>
      <c r="C5" s="34"/>
      <c r="D5" s="86" t="s">
        <v>66</v>
      </c>
      <c r="E5" s="64">
        <v>0</v>
      </c>
      <c r="F5" s="50"/>
      <c r="G5" s="86" t="s">
        <v>66</v>
      </c>
      <c r="H5" s="34"/>
      <c r="I5" s="34"/>
      <c r="J5" s="86" t="s">
        <v>66</v>
      </c>
      <c r="K5" s="34"/>
      <c r="L5" s="35">
        <v>0</v>
      </c>
      <c r="M5" s="86" t="s">
        <v>66</v>
      </c>
      <c r="N5" s="50"/>
      <c r="O5" s="76"/>
      <c r="Q5" s="55">
        <f t="shared" ref="Q5:Q10" si="0">SUM(B5:O5)</f>
        <v>0</v>
      </c>
      <c r="R5" s="50">
        <v>6</v>
      </c>
      <c r="S5" s="56">
        <v>200</v>
      </c>
    </row>
    <row r="6" spans="1:20" x14ac:dyDescent="0.25">
      <c r="A6" s="31" t="s">
        <v>19</v>
      </c>
      <c r="B6" s="36"/>
      <c r="C6" s="9">
        <v>0</v>
      </c>
      <c r="D6" s="87"/>
      <c r="E6" s="1"/>
      <c r="F6" s="51"/>
      <c r="G6" s="87"/>
      <c r="H6" s="1"/>
      <c r="I6" s="51"/>
      <c r="J6" s="87"/>
      <c r="K6" s="51"/>
      <c r="L6" s="9">
        <v>0</v>
      </c>
      <c r="M6" s="87"/>
      <c r="N6" s="51"/>
      <c r="O6" s="77"/>
      <c r="Q6" s="43">
        <f t="shared" si="0"/>
        <v>0</v>
      </c>
      <c r="R6" s="1">
        <v>6</v>
      </c>
      <c r="S6" s="37">
        <v>200</v>
      </c>
    </row>
    <row r="7" spans="1:20" x14ac:dyDescent="0.25">
      <c r="A7" s="31" t="s">
        <v>20</v>
      </c>
      <c r="B7" s="38">
        <v>0</v>
      </c>
      <c r="C7" s="1"/>
      <c r="D7" s="87"/>
      <c r="E7" s="1"/>
      <c r="F7" s="1"/>
      <c r="G7" s="87"/>
      <c r="H7" s="51"/>
      <c r="I7" s="1"/>
      <c r="J7" s="87"/>
      <c r="K7" s="9">
        <v>0</v>
      </c>
      <c r="L7" s="51"/>
      <c r="M7" s="87"/>
      <c r="N7" s="51"/>
      <c r="O7" s="77"/>
      <c r="Q7" s="43">
        <f t="shared" si="0"/>
        <v>0</v>
      </c>
      <c r="R7" s="1">
        <v>6</v>
      </c>
      <c r="S7" s="37">
        <v>200</v>
      </c>
      <c r="T7" s="61"/>
    </row>
    <row r="8" spans="1:20" x14ac:dyDescent="0.25">
      <c r="A8" s="31" t="s">
        <v>21</v>
      </c>
      <c r="B8" s="36"/>
      <c r="C8" s="1"/>
      <c r="D8" s="87"/>
      <c r="E8" s="1"/>
      <c r="F8" s="1"/>
      <c r="G8" s="87"/>
      <c r="H8" s="51"/>
      <c r="I8" s="9">
        <v>0</v>
      </c>
      <c r="J8" s="87"/>
      <c r="K8" s="51"/>
      <c r="L8" s="51"/>
      <c r="M8" s="87"/>
      <c r="N8" s="1"/>
      <c r="O8" s="78">
        <v>689</v>
      </c>
      <c r="Q8" s="43">
        <f t="shared" si="0"/>
        <v>689</v>
      </c>
      <c r="R8" s="1">
        <v>2</v>
      </c>
      <c r="S8" s="37">
        <v>100</v>
      </c>
    </row>
    <row r="9" spans="1:20" ht="15.75" x14ac:dyDescent="0.25">
      <c r="A9" s="31" t="s">
        <v>22</v>
      </c>
      <c r="B9" s="36"/>
      <c r="C9" s="1"/>
      <c r="D9" s="87"/>
      <c r="E9" s="1"/>
      <c r="F9" s="51"/>
      <c r="G9" s="87"/>
      <c r="H9" s="9">
        <v>480</v>
      </c>
      <c r="I9" s="1"/>
      <c r="J9" s="87"/>
      <c r="K9" s="51"/>
      <c r="L9" s="51"/>
      <c r="M9" s="87"/>
      <c r="N9" s="1"/>
      <c r="O9" s="78">
        <v>559</v>
      </c>
      <c r="Q9" s="43">
        <f t="shared" si="0"/>
        <v>1039</v>
      </c>
      <c r="R9" s="1">
        <v>1</v>
      </c>
      <c r="S9" s="37">
        <v>0</v>
      </c>
      <c r="T9" s="89" t="s">
        <v>92</v>
      </c>
    </row>
    <row r="10" spans="1:20" ht="15.75" thickBot="1" x14ac:dyDescent="0.3">
      <c r="A10" s="32" t="s">
        <v>23</v>
      </c>
      <c r="B10" s="39"/>
      <c r="C10" s="40"/>
      <c r="D10" s="88"/>
      <c r="E10" s="63"/>
      <c r="F10" s="41">
        <v>0</v>
      </c>
      <c r="G10" s="88"/>
      <c r="H10" s="40"/>
      <c r="I10" s="40"/>
      <c r="J10" s="88"/>
      <c r="K10" s="63"/>
      <c r="L10" s="63"/>
      <c r="M10" s="88"/>
      <c r="N10" s="41">
        <v>432</v>
      </c>
      <c r="O10" s="79"/>
      <c r="Q10" s="44">
        <f t="shared" si="0"/>
        <v>432</v>
      </c>
      <c r="R10" s="40">
        <v>3</v>
      </c>
      <c r="S10" s="42">
        <v>100</v>
      </c>
    </row>
    <row r="11" spans="1:20" x14ac:dyDescent="0.25">
      <c r="B11" s="47">
        <v>0</v>
      </c>
      <c r="C11" s="12">
        <v>0</v>
      </c>
      <c r="D11" s="12">
        <v>37</v>
      </c>
      <c r="E11" s="12">
        <v>0</v>
      </c>
      <c r="F11" s="12">
        <v>0</v>
      </c>
      <c r="G11" s="12">
        <v>0</v>
      </c>
      <c r="H11" s="12">
        <v>480</v>
      </c>
      <c r="I11" s="12">
        <v>0</v>
      </c>
      <c r="J11" s="12">
        <v>61</v>
      </c>
      <c r="K11" s="12">
        <v>0</v>
      </c>
      <c r="L11" s="12">
        <v>0</v>
      </c>
      <c r="M11" s="12">
        <v>284</v>
      </c>
      <c r="N11" s="12">
        <v>432</v>
      </c>
      <c r="O11" s="12">
        <v>1248</v>
      </c>
      <c r="Q11" s="46"/>
    </row>
    <row r="13" spans="1:20" x14ac:dyDescent="0.25">
      <c r="A13" s="3" t="s">
        <v>70</v>
      </c>
      <c r="Q13" s="8" t="s">
        <v>54</v>
      </c>
      <c r="R13" s="7">
        <v>4280</v>
      </c>
      <c r="S13" s="46"/>
    </row>
    <row r="14" spans="1:20" x14ac:dyDescent="0.25">
      <c r="A14" s="4" t="s">
        <v>71</v>
      </c>
      <c r="Q14" s="8" t="s">
        <v>55</v>
      </c>
      <c r="R14" s="7">
        <f>SUM(B11:O11)</f>
        <v>2542</v>
      </c>
      <c r="S14" s="46"/>
    </row>
    <row r="15" spans="1:20" x14ac:dyDescent="0.25">
      <c r="A15" s="4" t="s">
        <v>61</v>
      </c>
      <c r="Q15" s="8" t="s">
        <v>56</v>
      </c>
      <c r="R15" s="48">
        <f>R14/R13*100</f>
        <v>59.392523364485982</v>
      </c>
    </row>
    <row r="16" spans="1:20" x14ac:dyDescent="0.25">
      <c r="A16" s="4" t="s">
        <v>62</v>
      </c>
      <c r="Q16" s="8"/>
    </row>
    <row r="17" spans="1:17" x14ac:dyDescent="0.25">
      <c r="A17" s="4" t="s">
        <v>72</v>
      </c>
      <c r="Q17" s="8"/>
    </row>
    <row r="18" spans="1:17" x14ac:dyDescent="0.25">
      <c r="A18" s="4" t="s">
        <v>73</v>
      </c>
      <c r="Q18" s="8"/>
    </row>
    <row r="19" spans="1:17" x14ac:dyDescent="0.25">
      <c r="A19" s="62" t="s">
        <v>63</v>
      </c>
      <c r="Q19" s="8"/>
    </row>
    <row r="20" spans="1:17" x14ac:dyDescent="0.25">
      <c r="A20" s="62" t="s">
        <v>64</v>
      </c>
      <c r="Q20" s="8"/>
    </row>
    <row r="21" spans="1:17" x14ac:dyDescent="0.25">
      <c r="A21" s="62" t="s">
        <v>65</v>
      </c>
      <c r="Q21" s="8"/>
    </row>
    <row r="22" spans="1:17" x14ac:dyDescent="0.25">
      <c r="A22" s="4"/>
      <c r="Q22" s="8"/>
    </row>
    <row r="23" spans="1:17" x14ac:dyDescent="0.25">
      <c r="A23" s="3" t="s">
        <v>59</v>
      </c>
    </row>
    <row r="24" spans="1:17" x14ac:dyDescent="0.25">
      <c r="A24" s="4" t="s">
        <v>68</v>
      </c>
    </row>
    <row r="25" spans="1:17" x14ac:dyDescent="0.25">
      <c r="A25" s="4" t="s">
        <v>69</v>
      </c>
    </row>
    <row r="26" spans="1:17" x14ac:dyDescent="0.25">
      <c r="A26" s="4" t="s">
        <v>74</v>
      </c>
    </row>
    <row r="27" spans="1:17" x14ac:dyDescent="0.25">
      <c r="A27" s="4" t="s">
        <v>75</v>
      </c>
    </row>
    <row r="28" spans="1:17" x14ac:dyDescent="0.25">
      <c r="A28" s="5"/>
    </row>
    <row r="29" spans="1:17" x14ac:dyDescent="0.25">
      <c r="A29" s="4" t="s">
        <v>52</v>
      </c>
    </row>
    <row r="30" spans="1:17" x14ac:dyDescent="0.25">
      <c r="A30" s="4" t="s">
        <v>53</v>
      </c>
    </row>
  </sheetData>
  <mergeCells count="4">
    <mergeCell ref="D5:D10"/>
    <mergeCell ref="G5:G10"/>
    <mergeCell ref="J5:J10"/>
    <mergeCell ref="M5:M10"/>
  </mergeCells>
  <phoneticPr fontId="10" type="noConversion"/>
  <conditionalFormatting sqref="R15">
    <cfRule type="cellIs" dxfId="1" priority="1" operator="lessThan">
      <formula>100</formula>
    </cfRule>
    <cfRule type="cellIs" dxfId="0" priority="2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287B34D2C7054FB4C58EABE75BADD6" ma:contentTypeVersion="13" ma:contentTypeDescription="Opret et nyt dokument." ma:contentTypeScope="" ma:versionID="da6617445b38f9950a4538112f51b5dc">
  <xsd:schema xmlns:xsd="http://www.w3.org/2001/XMLSchema" xmlns:xs="http://www.w3.org/2001/XMLSchema" xmlns:p="http://schemas.microsoft.com/office/2006/metadata/properties" xmlns:ns3="faae726a-ac0c-4fb9-9ce6-2931483f16a7" xmlns:ns4="6dfdfe0f-76ac-4720-925d-7a8531a40ed9" targetNamespace="http://schemas.microsoft.com/office/2006/metadata/properties" ma:root="true" ma:fieldsID="de6460b5277030b151aa27da9dd74497" ns3:_="" ns4:_="">
    <xsd:import namespace="faae726a-ac0c-4fb9-9ce6-2931483f16a7"/>
    <xsd:import namespace="6dfdfe0f-76ac-4720-925d-7a8531a40e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e726a-ac0c-4fb9-9ce6-2931483f16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dfe0f-76ac-4720-925d-7a8531a40ed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7165CA-6D00-4EF5-9AB7-529A09784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ae726a-ac0c-4fb9-9ce6-2931483f16a7"/>
    <ds:schemaRef ds:uri="6dfdfe0f-76ac-4720-925d-7a8531a40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B4E173-9A7F-4879-8B6A-F24EBD347A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0B55B8-14A7-4FA7-8124-4729A9AAAE9C}">
  <ds:schemaRefs>
    <ds:schemaRef ds:uri="faae726a-ac0c-4fb9-9ce6-2931483f16a7"/>
    <ds:schemaRef ds:uri="http://schemas.microsoft.com/office/2006/documentManagement/types"/>
    <ds:schemaRef ds:uri="http://schemas.microsoft.com/office/2006/metadata/properties"/>
    <ds:schemaRef ds:uri="6dfdfe0f-76ac-4720-925d-7a8531a40ed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H2H</vt:lpstr>
      <vt:lpstr>The New Odds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dcterms:created xsi:type="dcterms:W3CDTF">2018-01-22T08:45:19Z</dcterms:created>
  <dcterms:modified xsi:type="dcterms:W3CDTF">2020-07-06T06:46:19Z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0x010100EB287B34D2C7054FB4C58EABE75BADD6</vt:lpwstr>
  </property>
</Properties>
</file>